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45\"/>
    </mc:Choice>
  </mc:AlternateContent>
  <xr:revisionPtr revIDLastSave="0" documentId="13_ncr:1_{193843A5-B181-4CE0-99BD-06155A56ABA6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ОСР 556-02-01" sheetId="8" r:id="rId8"/>
    <sheet name="ОСР 556-09-01" sheetId="9" r:id="rId9"/>
    <sheet name="ОСР 55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C31" i="1" l="1"/>
  <c r="G71" i="2"/>
  <c r="G72" i="2" s="1"/>
  <c r="G73" i="2" s="1"/>
  <c r="G75" i="2" s="1"/>
  <c r="G76" i="2" s="1"/>
  <c r="G77" i="2" s="1"/>
  <c r="C39" i="1" s="1"/>
  <c r="F71" i="2"/>
  <c r="F72" i="2" s="1"/>
  <c r="F73" i="2" s="1"/>
  <c r="F75" i="2" s="1"/>
  <c r="F76" i="2" s="1"/>
  <c r="F77" i="2" s="1"/>
  <c r="C38" i="1" s="1"/>
  <c r="E71" i="2"/>
  <c r="E72" i="2" s="1"/>
  <c r="E73" i="2" s="1"/>
  <c r="E75" i="2" s="1"/>
  <c r="E76" i="2" s="1"/>
  <c r="E77" i="2" s="1"/>
  <c r="D71" i="2"/>
  <c r="G63" i="2"/>
  <c r="F63" i="2"/>
  <c r="E63" i="2"/>
  <c r="D63" i="2"/>
  <c r="H62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H37" i="2"/>
  <c r="G37" i="2"/>
  <c r="F37" i="2"/>
  <c r="E37" i="2"/>
  <c r="D37" i="2"/>
  <c r="H36" i="2"/>
  <c r="G34" i="2"/>
  <c r="F34" i="2"/>
  <c r="E34" i="2"/>
  <c r="D34" i="2"/>
  <c r="H34" i="2" s="1"/>
  <c r="H33" i="2"/>
  <c r="G31" i="2"/>
  <c r="H31" i="2" s="1"/>
  <c r="F31" i="2"/>
  <c r="E31" i="2"/>
  <c r="D31" i="2"/>
  <c r="H30" i="2"/>
  <c r="G23" i="2"/>
  <c r="F23" i="2"/>
  <c r="E23" i="2"/>
  <c r="D23" i="2"/>
  <c r="H23" i="2" s="1"/>
  <c r="H22" i="2"/>
  <c r="H71" i="2" l="1"/>
  <c r="D72" i="2"/>
  <c r="H72" i="2" s="1"/>
  <c r="H63" i="2"/>
  <c r="D73" i="2"/>
  <c r="D75" i="2" l="1"/>
  <c r="H73" i="2"/>
  <c r="H75" i="2" l="1"/>
  <c r="D76" i="2"/>
  <c r="D77" i="2" l="1"/>
  <c r="H76" i="2"/>
  <c r="H77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<sst xmlns="http://schemas.openxmlformats.org/spreadsheetml/2006/main" count="402" uniqueCount="165">
  <si>
    <t>СВОДКА ЗАТРАТ</t>
  </si>
  <si>
    <t>P_0945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</si>
  <si>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</si>
  <si>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</si>
  <si>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</si>
  <si>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</si>
  <si>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</si>
  <si>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</si>
  <si>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</si>
  <si>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</si>
  <si>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</si>
  <si>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</si>
  <si>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</si>
  <si>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</si>
  <si>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</si>
  <si>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</si>
  <si>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</si>
  <si>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</si>
  <si>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</si>
  <si>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</si>
  <si>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</si>
  <si>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</si>
  <si>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</si>
  <si>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</si>
  <si>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</si>
  <si>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</si>
  <si>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</si>
  <si>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</si>
  <si>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</si>
  <si>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</si>
  <si>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</si>
  <si>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</si>
  <si>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</si>
  <si>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</si>
  <si>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</si>
  <si>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</si>
  <si>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</si>
  <si>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</si>
  <si>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</si>
  <si>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</si>
  <si>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</si>
  <si>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</si>
  <si>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</si>
  <si>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</si>
  <si>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</si>
  <si>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</si>
  <si>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</si>
  <si>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</si>
  <si>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</si>
  <si>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</si>
  <si>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</si>
  <si>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</si>
  <si>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</si>
  <si>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</si>
  <si>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</si>
  <si>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</si>
  <si>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</si>
  <si>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ОСР-556-09-01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</si>
  <si>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</si>
  <si>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</si>
  <si>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</si>
  <si>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</si>
  <si>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</si>
  <si>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</si>
  <si>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</si>
  <si>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</si>
  <si>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</si>
  <si>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</si>
  <si>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</si>
  <si>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</si>
  <si>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</si>
  <si>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</si>
  <si>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</si>
  <si>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</si>
  <si>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</si>
  <si>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</si>
  <si>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</si>
  <si>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</si>
  <si>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</si>
  <si>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</si>
  <si>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</si>
  <si>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</si>
  <si>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</si>
  <si>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</si>
  <si>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</si>
  <si>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</si>
  <si>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</si>
  <si>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</si>
  <si>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</si>
  <si>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</si>
  <si>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</si>
  <si>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</si>
  <si>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</si>
  <si>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</si>
  <si>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</si>
  <si>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</si>
  <si>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</si>
  <si>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</si>
  <si>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</si>
  <si>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</si>
  <si>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</si>
  <si>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</si>
  <si>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</si>
  <si>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</si>
  <si>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</si>
  <si>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</si>
  <si>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</si>
  <si>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</si>
  <si>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</si>
  <si>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</si>
  <si>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</si>
  <si>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</si>
  <si>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</si>
  <si>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</si>
  <si>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</si>
  <si>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</si>
  <si>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</si>
  <si>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</si>
  <si>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</si>
  <si>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</si>
  <si>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</si>
  <si>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</si>
  <si>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</si>
  <si>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</si>
  <si>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ОСР 556-12-01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</si>
  <si>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</si>
  <si>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</si>
  <si>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556-02-01</t>
  </si>
  <si>
    <t>ОСР 556-09-01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</si>
  <si>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</si>
  <si>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</si>
  <si>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</si>
  <si>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</si>
  <si>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</si>
  <si>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</si>
  <si>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</si>
  <si>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</si>
  <si>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</si>
  <si>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</si>
  <si>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</si>
  <si>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</si>
  <si>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</si>
  <si>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</si>
  <si>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</si>
  <si>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</si>
  <si>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КТП 160 кВА тупиковая, 10/0,4</t>
  </si>
  <si>
    <t>10/0,4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</si>
  <si>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</si>
  <si>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</si>
  <si>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</si>
  <si>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</si>
  <si>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</si>
  <si>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</si>
  <si>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</si>
  <si>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</si>
  <si>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</si>
  <si>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</si>
  <si>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</si>
  <si>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</si>
  <si>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</si>
  <si>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</si>
  <si>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</si>
  <si>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</si>
  <si>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</si>
  <si>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ВЛ-0,4 кВ от КТП Л 72710/0,4/100 кВА (протяженностью 0,105км) с заменой КТП 10/0,4/160, установка приборов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</si>
</sst>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69" fontId="0" fillId="0" borderId="0" xfId="0" applyNumberFormat="1"/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topLeftCell="A14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8.66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6" t="s">
        <v>0</v>
      </c>
      <c r="B12" s="86"/>
      <c r="C12" s="86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9" t="s">
        <v>1</v>
      </c>
      <c r="B16" s="89"/>
      <c r="C16" s="89"/>
    </row>
    <row r="17" spans="1:9" ht="15.9" customHeight="1" x14ac:dyDescent="0.3">
      <c r="A17" s="88" t="s">
        <v>2</v>
      </c>
      <c r="B17" s="88"/>
      <c r="C17" s="88"/>
    </row>
    <row r="18" spans="1:9" ht="15.9" customHeight="1" x14ac:dyDescent="0.3">
      <c r="A18" s="1"/>
      <c r="B18" s="1"/>
      <c r="C18" s="1"/>
    </row>
    <row r="19" spans="1:9" ht="72" customHeight="1" x14ac:dyDescent="0.3">
      <c r="A19" s="87" t="s">
        <v>164</v>
      </c>
      <c r="B19" s="87"/>
      <c r="C19" s="87"/>
    </row>
    <row r="20" spans="1:9" ht="15.9" customHeight="1" x14ac:dyDescent="0.3">
      <c r="A20" s="88" t="s">
        <v>3</v>
      </c>
      <c r="B20" s="88"/>
      <c r="C20" s="88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147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3" t="s">
        <v>148</v>
      </c>
      <c r="B25" s="84"/>
      <c r="C25" s="85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149</v>
      </c>
      <c r="C26" s="54"/>
      <c r="D26" s="51"/>
      <c r="E26" s="51"/>
      <c r="F26" s="51"/>
      <c r="G26" s="52"/>
      <c r="H26" s="52" t="s">
        <v>150</v>
      </c>
      <c r="I26" s="52"/>
    </row>
    <row r="27" spans="1:9" ht="17.100000000000001" customHeight="1" x14ac:dyDescent="0.3">
      <c r="A27" s="55" t="s">
        <v>6</v>
      </c>
      <c r="B27" s="53" t="s">
        <v>151</v>
      </c>
      <c r="C27" s="56">
        <v>0</v>
      </c>
      <c r="D27" s="57"/>
      <c r="E27" s="57"/>
      <c r="F27" s="57"/>
      <c r="G27" s="58" t="s">
        <v>152</v>
      </c>
      <c r="H27" s="58" t="s">
        <v>153</v>
      </c>
      <c r="I27" s="58" t="s">
        <v>154</v>
      </c>
    </row>
    <row r="28" spans="1:9" ht="17.100000000000001" customHeight="1" x14ac:dyDescent="0.3">
      <c r="A28" s="55" t="s">
        <v>7</v>
      </c>
      <c r="B28" s="53" t="s">
        <v>155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156</v>
      </c>
      <c r="C29" s="62">
        <f>ССР!H68*1.2</f>
        <v>424.91970426699595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424.91970426699595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157</v>
      </c>
      <c r="C31" s="62">
        <f>C30-ROUND(C30/1.2,5)</f>
        <v>70.819954266995978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158</v>
      </c>
      <c r="C32" s="67">
        <f>C30*I38</f>
        <v>492.90358504047026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162</v>
      </c>
      <c r="C33" s="62">
        <v>0.75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163</v>
      </c>
      <c r="C34" s="67">
        <f>C32*C33</f>
        <v>369.6776887803527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159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149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151</v>
      </c>
      <c r="C37" s="76">
        <f>ССР!D77+ССР!E77</f>
        <v>1192.2665462848267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155</v>
      </c>
      <c r="C38" s="76">
        <f>ССР!F77</f>
        <v>3312.8873389223368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156</v>
      </c>
      <c r="C39" s="76">
        <f>ССР!G77-C29</f>
        <v>181.39448244691448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4686.548367654078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157</v>
      </c>
      <c r="C41" s="62">
        <f>C40-ROUND(C40/1.2,5)</f>
        <v>781.09139765407781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158</v>
      </c>
      <c r="C42" s="77">
        <f>C40*I39</f>
        <v>5676.6959505592558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162</v>
      </c>
      <c r="C43" s="62">
        <f>C33</f>
        <v>0.75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163</v>
      </c>
      <c r="C44" s="67">
        <f>C42*C43</f>
        <v>4257.5219629194416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160</v>
      </c>
      <c r="C46" s="104">
        <f>C34+C44</f>
        <v>4627.1996516997942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161</v>
      </c>
      <c r="B48" s="52"/>
      <c r="C48" s="52"/>
      <c r="D48" s="51"/>
      <c r="E48" s="81"/>
      <c r="F48" s="51"/>
      <c r="G48" s="51"/>
      <c r="H48" s="51"/>
      <c r="I48" s="51"/>
    </row>
    <row r="51" spans="4:4" x14ac:dyDescent="0.3">
      <c r="D51" s="82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4"/>
  <sheetViews>
    <sheetView topLeftCell="A28" zoomScale="55" zoomScaleNormal="55" workbookViewId="0">
      <selection activeCell="H3" sqref="H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84</v>
      </c>
      <c r="B3" s="96"/>
      <c r="C3" s="45"/>
      <c r="D3" s="43">
        <v>431.01958952241</v>
      </c>
      <c r="E3" s="41"/>
      <c r="F3" s="41"/>
      <c r="G3" s="41"/>
      <c r="H3" s="48"/>
    </row>
    <row r="4" spans="1:8" x14ac:dyDescent="0.3">
      <c r="A4" s="97" t="s">
        <v>114</v>
      </c>
      <c r="B4" s="42" t="s">
        <v>115</v>
      </c>
      <c r="C4" s="45"/>
      <c r="D4" s="43">
        <v>418.06791395559998</v>
      </c>
      <c r="E4" s="41"/>
      <c r="F4" s="41"/>
      <c r="G4" s="41"/>
      <c r="H4" s="48"/>
    </row>
    <row r="5" spans="1:8" x14ac:dyDescent="0.3">
      <c r="A5" s="97"/>
      <c r="B5" s="42" t="s">
        <v>116</v>
      </c>
      <c r="C5" s="37"/>
      <c r="D5" s="43">
        <v>8.3080616546412998</v>
      </c>
      <c r="E5" s="41"/>
      <c r="F5" s="41"/>
      <c r="G5" s="41"/>
      <c r="H5" s="47"/>
    </row>
    <row r="6" spans="1:8" x14ac:dyDescent="0.3">
      <c r="A6" s="100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25</v>
      </c>
      <c r="B8" s="99"/>
      <c r="C8" s="97" t="s">
        <v>25</v>
      </c>
      <c r="D8" s="44">
        <v>393.28271815148003</v>
      </c>
      <c r="E8" s="41">
        <v>0.11</v>
      </c>
      <c r="F8" s="41" t="s">
        <v>119</v>
      </c>
      <c r="G8" s="44">
        <v>3575.2974377406999</v>
      </c>
      <c r="H8" s="47"/>
    </row>
    <row r="9" spans="1:8" x14ac:dyDescent="0.3">
      <c r="A9" s="101">
        <v>1</v>
      </c>
      <c r="B9" s="42" t="s">
        <v>115</v>
      </c>
      <c r="C9" s="97"/>
      <c r="D9" s="44">
        <v>387.388871892</v>
      </c>
      <c r="E9" s="41"/>
      <c r="F9" s="41"/>
      <c r="G9" s="41"/>
      <c r="H9" s="100" t="s">
        <v>26</v>
      </c>
    </row>
    <row r="10" spans="1:8" x14ac:dyDescent="0.3">
      <c r="A10" s="97"/>
      <c r="B10" s="42" t="s">
        <v>116</v>
      </c>
      <c r="C10" s="97"/>
      <c r="D10" s="44">
        <v>5.8938462594791003</v>
      </c>
      <c r="E10" s="41"/>
      <c r="F10" s="41"/>
      <c r="G10" s="41"/>
      <c r="H10" s="100"/>
    </row>
    <row r="11" spans="1:8" x14ac:dyDescent="0.3">
      <c r="A11" s="97"/>
      <c r="B11" s="42" t="s">
        <v>117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118</v>
      </c>
      <c r="C12" s="97"/>
      <c r="D12" s="44">
        <v>0</v>
      </c>
      <c r="E12" s="41"/>
      <c r="F12" s="41"/>
      <c r="G12" s="41"/>
      <c r="H12" s="100"/>
    </row>
    <row r="13" spans="1:8" x14ac:dyDescent="0.3">
      <c r="A13" s="98" t="s">
        <v>95</v>
      </c>
      <c r="B13" s="99"/>
      <c r="C13" s="97" t="s">
        <v>121</v>
      </c>
      <c r="D13" s="44">
        <v>33.093257458761002</v>
      </c>
      <c r="E13" s="41">
        <v>1</v>
      </c>
      <c r="F13" s="41" t="s">
        <v>120</v>
      </c>
      <c r="G13" s="44">
        <v>33.093257458761002</v>
      </c>
      <c r="H13" s="47"/>
    </row>
    <row r="14" spans="1:8" x14ac:dyDescent="0.3">
      <c r="A14" s="101">
        <v>2</v>
      </c>
      <c r="B14" s="42" t="s">
        <v>115</v>
      </c>
      <c r="C14" s="97"/>
      <c r="D14" s="44">
        <v>30.679042063598999</v>
      </c>
      <c r="E14" s="41"/>
      <c r="F14" s="41"/>
      <c r="G14" s="41"/>
      <c r="H14" s="100" t="s">
        <v>26</v>
      </c>
    </row>
    <row r="15" spans="1:8" x14ac:dyDescent="0.3">
      <c r="A15" s="97"/>
      <c r="B15" s="42" t="s">
        <v>116</v>
      </c>
      <c r="C15" s="97"/>
      <c r="D15" s="44">
        <v>2.4142153951623002</v>
      </c>
      <c r="E15" s="41"/>
      <c r="F15" s="41"/>
      <c r="G15" s="41"/>
      <c r="H15" s="100"/>
    </row>
    <row r="16" spans="1:8" x14ac:dyDescent="0.3">
      <c r="A16" s="97"/>
      <c r="B16" s="42" t="s">
        <v>117</v>
      </c>
      <c r="C16" s="97"/>
      <c r="D16" s="44">
        <v>0</v>
      </c>
      <c r="E16" s="41"/>
      <c r="F16" s="41"/>
      <c r="G16" s="41"/>
      <c r="H16" s="100"/>
    </row>
    <row r="17" spans="1:8" x14ac:dyDescent="0.3">
      <c r="A17" s="97"/>
      <c r="B17" s="42" t="s">
        <v>118</v>
      </c>
      <c r="C17" s="97"/>
      <c r="D17" s="44">
        <v>0</v>
      </c>
      <c r="E17" s="41"/>
      <c r="F17" s="41"/>
      <c r="G17" s="41"/>
      <c r="H17" s="100"/>
    </row>
    <row r="18" spans="1:8" x14ac:dyDescent="0.3">
      <c r="A18" s="97" t="s">
        <v>122</v>
      </c>
      <c r="B18" s="42" t="s">
        <v>115</v>
      </c>
      <c r="C18" s="37"/>
      <c r="D18" s="43">
        <v>418.06791395559998</v>
      </c>
      <c r="E18" s="41"/>
      <c r="F18" s="41"/>
      <c r="G18" s="41"/>
      <c r="H18" s="47"/>
    </row>
    <row r="19" spans="1:8" x14ac:dyDescent="0.3">
      <c r="A19" s="97"/>
      <c r="B19" s="42" t="s">
        <v>116</v>
      </c>
      <c r="C19" s="37"/>
      <c r="D19" s="43">
        <v>8.3080616546412998</v>
      </c>
      <c r="E19" s="41"/>
      <c r="F19" s="41"/>
      <c r="G19" s="41"/>
      <c r="H19" s="47"/>
    </row>
    <row r="20" spans="1:8" x14ac:dyDescent="0.3">
      <c r="A20" s="97"/>
      <c r="B20" s="42" t="s">
        <v>117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7"/>
      <c r="B21" s="42" t="s">
        <v>118</v>
      </c>
      <c r="C21" s="37"/>
      <c r="D21" s="43">
        <v>4.6436139121712001</v>
      </c>
      <c r="E21" s="41"/>
      <c r="F21" s="41"/>
      <c r="G21" s="41"/>
      <c r="H21" s="47"/>
    </row>
    <row r="22" spans="1:8" x14ac:dyDescent="0.3">
      <c r="A22" s="98" t="s">
        <v>90</v>
      </c>
      <c r="B22" s="99"/>
      <c r="C22" s="97" t="s">
        <v>25</v>
      </c>
      <c r="D22" s="44">
        <v>4.4011757250911998</v>
      </c>
      <c r="E22" s="41">
        <v>0.11</v>
      </c>
      <c r="F22" s="41" t="s">
        <v>119</v>
      </c>
      <c r="G22" s="44">
        <v>40.01068840992</v>
      </c>
      <c r="H22" s="47"/>
    </row>
    <row r="23" spans="1:8" x14ac:dyDescent="0.3">
      <c r="A23" s="101">
        <v>1</v>
      </c>
      <c r="B23" s="42" t="s">
        <v>115</v>
      </c>
      <c r="C23" s="97"/>
      <c r="D23" s="44">
        <v>0</v>
      </c>
      <c r="E23" s="41"/>
      <c r="F23" s="41"/>
      <c r="G23" s="41"/>
      <c r="H23" s="100" t="s">
        <v>26</v>
      </c>
    </row>
    <row r="24" spans="1:8" x14ac:dyDescent="0.3">
      <c r="A24" s="97"/>
      <c r="B24" s="42" t="s">
        <v>116</v>
      </c>
      <c r="C24" s="97"/>
      <c r="D24" s="44">
        <v>0</v>
      </c>
      <c r="E24" s="41"/>
      <c r="F24" s="41"/>
      <c r="G24" s="41"/>
      <c r="H24" s="100"/>
    </row>
    <row r="25" spans="1:8" x14ac:dyDescent="0.3">
      <c r="A25" s="97"/>
      <c r="B25" s="42" t="s">
        <v>117</v>
      </c>
      <c r="C25" s="97"/>
      <c r="D25" s="44">
        <v>0</v>
      </c>
      <c r="E25" s="41"/>
      <c r="F25" s="41"/>
      <c r="G25" s="41"/>
      <c r="H25" s="100"/>
    </row>
    <row r="26" spans="1:8" x14ac:dyDescent="0.3">
      <c r="A26" s="97"/>
      <c r="B26" s="42" t="s">
        <v>118</v>
      </c>
      <c r="C26" s="97"/>
      <c r="D26" s="44">
        <v>4.4011757250911998</v>
      </c>
      <c r="E26" s="41"/>
      <c r="F26" s="41"/>
      <c r="G26" s="41"/>
      <c r="H26" s="100"/>
    </row>
    <row r="27" spans="1:8" x14ac:dyDescent="0.3">
      <c r="A27" s="98" t="s">
        <v>97</v>
      </c>
      <c r="B27" s="99"/>
      <c r="C27" s="97" t="s">
        <v>121</v>
      </c>
      <c r="D27" s="44">
        <v>0.24243818707996001</v>
      </c>
      <c r="E27" s="41">
        <v>1</v>
      </c>
      <c r="F27" s="41" t="s">
        <v>120</v>
      </c>
      <c r="G27" s="44">
        <v>0.24243818707996001</v>
      </c>
      <c r="H27" s="47"/>
    </row>
    <row r="28" spans="1:8" x14ac:dyDescent="0.3">
      <c r="A28" s="101">
        <v>2</v>
      </c>
      <c r="B28" s="42" t="s">
        <v>115</v>
      </c>
      <c r="C28" s="97"/>
      <c r="D28" s="44">
        <v>0</v>
      </c>
      <c r="E28" s="41"/>
      <c r="F28" s="41"/>
      <c r="G28" s="41"/>
      <c r="H28" s="100" t="s">
        <v>26</v>
      </c>
    </row>
    <row r="29" spans="1:8" x14ac:dyDescent="0.3">
      <c r="A29" s="97"/>
      <c r="B29" s="42" t="s">
        <v>116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117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118</v>
      </c>
      <c r="C31" s="97"/>
      <c r="D31" s="44">
        <v>0.24243818707996001</v>
      </c>
      <c r="E31" s="41"/>
      <c r="F31" s="41"/>
      <c r="G31" s="41"/>
      <c r="H31" s="100"/>
    </row>
    <row r="32" spans="1:8" ht="24.6" x14ac:dyDescent="0.3">
      <c r="A32" s="95" t="s">
        <v>92</v>
      </c>
      <c r="B32" s="96"/>
      <c r="C32" s="37"/>
      <c r="D32" s="43">
        <v>326.83907805778</v>
      </c>
      <c r="E32" s="41"/>
      <c r="F32" s="41"/>
      <c r="G32" s="41"/>
      <c r="H32" s="47"/>
    </row>
    <row r="33" spans="1:8" x14ac:dyDescent="0.3">
      <c r="A33" s="97" t="s">
        <v>123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118</v>
      </c>
      <c r="C36" s="37"/>
      <c r="D36" s="43">
        <v>27.715078057776001</v>
      </c>
      <c r="E36" s="41"/>
      <c r="F36" s="41"/>
      <c r="G36" s="41"/>
      <c r="H36" s="47"/>
    </row>
    <row r="37" spans="1:8" x14ac:dyDescent="0.3">
      <c r="A37" s="98" t="s">
        <v>92</v>
      </c>
      <c r="B37" s="99"/>
      <c r="C37" s="97" t="s">
        <v>25</v>
      </c>
      <c r="D37" s="44">
        <v>27.715078057776001</v>
      </c>
      <c r="E37" s="41">
        <v>0.11</v>
      </c>
      <c r="F37" s="41" t="s">
        <v>119</v>
      </c>
      <c r="G37" s="44">
        <v>251.95525507068999</v>
      </c>
      <c r="H37" s="47"/>
    </row>
    <row r="38" spans="1:8" x14ac:dyDescent="0.3">
      <c r="A38" s="101">
        <v>1</v>
      </c>
      <c r="B38" s="42" t="s">
        <v>115</v>
      </c>
      <c r="C38" s="97"/>
      <c r="D38" s="44">
        <v>0</v>
      </c>
      <c r="E38" s="41"/>
      <c r="F38" s="41"/>
      <c r="G38" s="41"/>
      <c r="H38" s="100" t="s">
        <v>26</v>
      </c>
    </row>
    <row r="39" spans="1:8" x14ac:dyDescent="0.3">
      <c r="A39" s="97"/>
      <c r="B39" s="42" t="s">
        <v>116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117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118</v>
      </c>
      <c r="C41" s="97"/>
      <c r="D41" s="44">
        <v>27.715078057776001</v>
      </c>
      <c r="E41" s="41"/>
      <c r="F41" s="41"/>
      <c r="G41" s="41"/>
      <c r="H41" s="100"/>
    </row>
    <row r="42" spans="1:8" x14ac:dyDescent="0.3">
      <c r="A42" s="97" t="s">
        <v>124</v>
      </c>
      <c r="B42" s="42" t="s">
        <v>115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/>
      <c r="B43" s="42" t="s">
        <v>116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7"/>
      <c r="B44" s="42" t="s">
        <v>117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7"/>
      <c r="B45" s="42" t="s">
        <v>118</v>
      </c>
      <c r="C45" s="37"/>
      <c r="D45" s="43">
        <v>326.83907805778</v>
      </c>
      <c r="E45" s="41"/>
      <c r="F45" s="41"/>
      <c r="G45" s="41"/>
      <c r="H45" s="47"/>
    </row>
    <row r="46" spans="1:8" x14ac:dyDescent="0.3">
      <c r="A46" s="98" t="s">
        <v>92</v>
      </c>
      <c r="B46" s="99"/>
      <c r="C46" s="97" t="s">
        <v>126</v>
      </c>
      <c r="D46" s="44">
        <v>299.12400000000002</v>
      </c>
      <c r="E46" s="41">
        <v>1</v>
      </c>
      <c r="F46" s="41" t="s">
        <v>120</v>
      </c>
      <c r="G46" s="44">
        <v>299.12400000000002</v>
      </c>
      <c r="H46" s="47"/>
    </row>
    <row r="47" spans="1:8" x14ac:dyDescent="0.3">
      <c r="A47" s="101">
        <v>1</v>
      </c>
      <c r="B47" s="42" t="s">
        <v>115</v>
      </c>
      <c r="C47" s="97"/>
      <c r="D47" s="44">
        <v>0</v>
      </c>
      <c r="E47" s="41"/>
      <c r="F47" s="41"/>
      <c r="G47" s="41"/>
      <c r="H47" s="100" t="s">
        <v>125</v>
      </c>
    </row>
    <row r="48" spans="1:8" x14ac:dyDescent="0.3">
      <c r="A48" s="97"/>
      <c r="B48" s="42" t="s">
        <v>116</v>
      </c>
      <c r="C48" s="97"/>
      <c r="D48" s="44">
        <v>0</v>
      </c>
      <c r="E48" s="41"/>
      <c r="F48" s="41"/>
      <c r="G48" s="41"/>
      <c r="H48" s="100"/>
    </row>
    <row r="49" spans="1:8" x14ac:dyDescent="0.3">
      <c r="A49" s="97"/>
      <c r="B49" s="42" t="s">
        <v>117</v>
      </c>
      <c r="C49" s="97"/>
      <c r="D49" s="44">
        <v>0</v>
      </c>
      <c r="E49" s="41"/>
      <c r="F49" s="41"/>
      <c r="G49" s="41"/>
      <c r="H49" s="100"/>
    </row>
    <row r="50" spans="1:8" x14ac:dyDescent="0.3">
      <c r="A50" s="97"/>
      <c r="B50" s="42" t="s">
        <v>118</v>
      </c>
      <c r="C50" s="97"/>
      <c r="D50" s="44">
        <v>299.12400000000002</v>
      </c>
      <c r="E50" s="41"/>
      <c r="F50" s="41"/>
      <c r="G50" s="41"/>
      <c r="H50" s="100"/>
    </row>
    <row r="51" spans="1:8" ht="24.6" x14ac:dyDescent="0.3">
      <c r="A51" s="95" t="s">
        <v>28</v>
      </c>
      <c r="B51" s="96"/>
      <c r="C51" s="37"/>
      <c r="D51" s="43">
        <v>2912.319</v>
      </c>
      <c r="E51" s="41"/>
      <c r="F51" s="41"/>
      <c r="G51" s="41"/>
      <c r="H51" s="47"/>
    </row>
    <row r="52" spans="1:8" x14ac:dyDescent="0.3">
      <c r="A52" s="97" t="s">
        <v>127</v>
      </c>
      <c r="B52" s="42" t="s">
        <v>115</v>
      </c>
      <c r="C52" s="37"/>
      <c r="D52" s="43">
        <v>440.38900000000001</v>
      </c>
      <c r="E52" s="41"/>
      <c r="F52" s="41"/>
      <c r="G52" s="41"/>
      <c r="H52" s="47"/>
    </row>
    <row r="53" spans="1:8" x14ac:dyDescent="0.3">
      <c r="A53" s="97"/>
      <c r="B53" s="42" t="s">
        <v>116</v>
      </c>
      <c r="C53" s="37"/>
      <c r="D53" s="43">
        <v>15.47</v>
      </c>
      <c r="E53" s="41"/>
      <c r="F53" s="41"/>
      <c r="G53" s="41"/>
      <c r="H53" s="47"/>
    </row>
    <row r="54" spans="1:8" x14ac:dyDescent="0.3">
      <c r="A54" s="97"/>
      <c r="B54" s="42" t="s">
        <v>117</v>
      </c>
      <c r="C54" s="37"/>
      <c r="D54" s="43">
        <v>2456.46</v>
      </c>
      <c r="E54" s="41"/>
      <c r="F54" s="41"/>
      <c r="G54" s="41"/>
      <c r="H54" s="47"/>
    </row>
    <row r="55" spans="1:8" x14ac:dyDescent="0.3">
      <c r="A55" s="97"/>
      <c r="B55" s="42" t="s">
        <v>118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8" t="s">
        <v>100</v>
      </c>
      <c r="B56" s="99"/>
      <c r="C56" s="97" t="s">
        <v>126</v>
      </c>
      <c r="D56" s="44">
        <v>2912.319</v>
      </c>
      <c r="E56" s="41">
        <v>1</v>
      </c>
      <c r="F56" s="41" t="s">
        <v>120</v>
      </c>
      <c r="G56" s="44">
        <v>2912.319</v>
      </c>
      <c r="H56" s="47"/>
    </row>
    <row r="57" spans="1:8" x14ac:dyDescent="0.3">
      <c r="A57" s="101">
        <v>1</v>
      </c>
      <c r="B57" s="42" t="s">
        <v>115</v>
      </c>
      <c r="C57" s="97"/>
      <c r="D57" s="44">
        <v>440.38900000000001</v>
      </c>
      <c r="E57" s="41"/>
      <c r="F57" s="41"/>
      <c r="G57" s="41"/>
      <c r="H57" s="100" t="s">
        <v>125</v>
      </c>
    </row>
    <row r="58" spans="1:8" x14ac:dyDescent="0.3">
      <c r="A58" s="97"/>
      <c r="B58" s="42" t="s">
        <v>116</v>
      </c>
      <c r="C58" s="97"/>
      <c r="D58" s="44">
        <v>15.47</v>
      </c>
      <c r="E58" s="41"/>
      <c r="F58" s="41"/>
      <c r="G58" s="41"/>
      <c r="H58" s="100"/>
    </row>
    <row r="59" spans="1:8" x14ac:dyDescent="0.3">
      <c r="A59" s="97"/>
      <c r="B59" s="42" t="s">
        <v>117</v>
      </c>
      <c r="C59" s="97"/>
      <c r="D59" s="44">
        <v>2456.46</v>
      </c>
      <c r="E59" s="41"/>
      <c r="F59" s="41"/>
      <c r="G59" s="41"/>
      <c r="H59" s="100"/>
    </row>
    <row r="60" spans="1:8" x14ac:dyDescent="0.3">
      <c r="A60" s="97"/>
      <c r="B60" s="42" t="s">
        <v>118</v>
      </c>
      <c r="C60" s="97"/>
      <c r="D60" s="44">
        <v>0</v>
      </c>
      <c r="E60" s="41"/>
      <c r="F60" s="41"/>
      <c r="G60" s="41"/>
      <c r="H60" s="100"/>
    </row>
    <row r="61" spans="1:8" ht="24.6" x14ac:dyDescent="0.3">
      <c r="A61" s="95" t="s">
        <v>102</v>
      </c>
      <c r="B61" s="96"/>
      <c r="C61" s="37"/>
      <c r="D61" s="43">
        <v>74.099999999999994</v>
      </c>
      <c r="E61" s="41"/>
      <c r="F61" s="41"/>
      <c r="G61" s="41"/>
      <c r="H61" s="47"/>
    </row>
    <row r="62" spans="1:8" x14ac:dyDescent="0.3">
      <c r="A62" s="97" t="s">
        <v>128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7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7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/>
      <c r="B65" s="42" t="s">
        <v>118</v>
      </c>
      <c r="C65" s="37"/>
      <c r="D65" s="43">
        <v>74.099999999999994</v>
      </c>
      <c r="E65" s="41"/>
      <c r="F65" s="41"/>
      <c r="G65" s="41"/>
      <c r="H65" s="47"/>
    </row>
    <row r="66" spans="1:8" x14ac:dyDescent="0.3">
      <c r="A66" s="98" t="s">
        <v>104</v>
      </c>
      <c r="B66" s="99"/>
      <c r="C66" s="97" t="s">
        <v>126</v>
      </c>
      <c r="D66" s="44">
        <v>74.099999999999994</v>
      </c>
      <c r="E66" s="41">
        <v>1</v>
      </c>
      <c r="F66" s="41" t="s">
        <v>120</v>
      </c>
      <c r="G66" s="44">
        <v>74.099999999999994</v>
      </c>
      <c r="H66" s="47"/>
    </row>
    <row r="67" spans="1:8" x14ac:dyDescent="0.3">
      <c r="A67" s="101">
        <v>1</v>
      </c>
      <c r="B67" s="42" t="s">
        <v>115</v>
      </c>
      <c r="C67" s="97"/>
      <c r="D67" s="44">
        <v>0</v>
      </c>
      <c r="E67" s="41"/>
      <c r="F67" s="41"/>
      <c r="G67" s="41"/>
      <c r="H67" s="100" t="s">
        <v>125</v>
      </c>
    </row>
    <row r="68" spans="1:8" x14ac:dyDescent="0.3">
      <c r="A68" s="97"/>
      <c r="B68" s="42" t="s">
        <v>116</v>
      </c>
      <c r="C68" s="97"/>
      <c r="D68" s="44">
        <v>0</v>
      </c>
      <c r="E68" s="41"/>
      <c r="F68" s="41"/>
      <c r="G68" s="41"/>
      <c r="H68" s="100"/>
    </row>
    <row r="69" spans="1:8" x14ac:dyDescent="0.3">
      <c r="A69" s="97"/>
      <c r="B69" s="42" t="s">
        <v>117</v>
      </c>
      <c r="C69" s="97"/>
      <c r="D69" s="44">
        <v>0</v>
      </c>
      <c r="E69" s="41"/>
      <c r="F69" s="41"/>
      <c r="G69" s="41"/>
      <c r="H69" s="100"/>
    </row>
    <row r="70" spans="1:8" x14ac:dyDescent="0.3">
      <c r="A70" s="97"/>
      <c r="B70" s="42" t="s">
        <v>118</v>
      </c>
      <c r="C70" s="97"/>
      <c r="D70" s="44">
        <v>74.099999999999994</v>
      </c>
      <c r="E70" s="41"/>
      <c r="F70" s="41"/>
      <c r="G70" s="41"/>
      <c r="H70" s="100"/>
    </row>
    <row r="71" spans="1:8" x14ac:dyDescent="0.3">
      <c r="A71" s="46"/>
      <c r="C71" s="46"/>
      <c r="D71" s="40"/>
      <c r="E71" s="40"/>
      <c r="F71" s="40"/>
      <c r="G71" s="40"/>
      <c r="H71" s="49"/>
    </row>
    <row r="73" spans="1:8" x14ac:dyDescent="0.3">
      <c r="A73" s="94" t="s">
        <v>129</v>
      </c>
      <c r="B73" s="94"/>
      <c r="C73" s="94"/>
      <c r="D73" s="94"/>
      <c r="E73" s="94"/>
      <c r="F73" s="94"/>
      <c r="G73" s="94"/>
      <c r="H73" s="94"/>
    </row>
    <row r="74" spans="1:8" x14ac:dyDescent="0.3">
      <c r="A74" s="94" t="s">
        <v>130</v>
      </c>
      <c r="B74" s="94"/>
      <c r="C74" s="94"/>
      <c r="D74" s="94"/>
      <c r="E74" s="94"/>
      <c r="F74" s="94"/>
      <c r="G74" s="94"/>
      <c r="H74" s="94"/>
    </row>
  </sheetData>
  <mergeCells count="44">
    <mergeCell ref="A3:B3"/>
    <mergeCell ref="A4:A7"/>
    <mergeCell ref="A8:B8"/>
    <mergeCell ref="H9:H12"/>
    <mergeCell ref="C8:C12"/>
    <mergeCell ref="A9:A12"/>
    <mergeCell ref="A13:B13"/>
    <mergeCell ref="H14:H17"/>
    <mergeCell ref="C13:C17"/>
    <mergeCell ref="A14:A17"/>
    <mergeCell ref="A18:A21"/>
    <mergeCell ref="A22:B22"/>
    <mergeCell ref="H23:H26"/>
    <mergeCell ref="C22:C26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73:H73"/>
    <mergeCell ref="A74:H74"/>
    <mergeCell ref="A61:B61"/>
    <mergeCell ref="A62:A65"/>
    <mergeCell ref="A66:B66"/>
    <mergeCell ref="H67:H70"/>
    <mergeCell ref="C66:C70"/>
    <mergeCell ref="A67:A7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131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132</v>
      </c>
      <c r="B3" s="6" t="s">
        <v>133</v>
      </c>
      <c r="C3" s="6" t="s">
        <v>134</v>
      </c>
      <c r="D3" s="6" t="s">
        <v>135</v>
      </c>
      <c r="E3" s="6" t="s">
        <v>136</v>
      </c>
      <c r="F3" s="6" t="s">
        <v>137</v>
      </c>
      <c r="G3" s="6" t="s">
        <v>138</v>
      </c>
      <c r="H3" s="6" t="s">
        <v>139</v>
      </c>
    </row>
    <row r="4" spans="1:8" ht="39" customHeight="1" x14ac:dyDescent="0.3">
      <c r="A4" s="25" t="s">
        <v>140</v>
      </c>
      <c r="B4" s="26" t="s">
        <v>120</v>
      </c>
      <c r="C4" s="27">
        <v>0.44891415245590999</v>
      </c>
      <c r="D4" s="27">
        <v>25.632087662364999</v>
      </c>
      <c r="E4" s="26">
        <v>0.4</v>
      </c>
      <c r="F4" s="26"/>
      <c r="G4" s="27">
        <v>11.506606908626001</v>
      </c>
      <c r="H4" s="28"/>
    </row>
    <row r="5" spans="1:8" ht="39" customHeight="1" x14ac:dyDescent="0.3">
      <c r="A5" s="25" t="s">
        <v>141</v>
      </c>
      <c r="B5" s="26" t="s">
        <v>120</v>
      </c>
      <c r="C5" s="27">
        <v>4.0722926687071999</v>
      </c>
      <c r="D5" s="27">
        <v>19.447555803385999</v>
      </c>
      <c r="E5" s="26">
        <v>0.4</v>
      </c>
      <c r="F5" s="26"/>
      <c r="G5" s="27">
        <v>79.196138922404003</v>
      </c>
      <c r="H5" s="28"/>
    </row>
    <row r="6" spans="1:8" ht="39" customHeight="1" x14ac:dyDescent="0.3">
      <c r="A6" s="25" t="s">
        <v>142</v>
      </c>
      <c r="B6" s="26" t="s">
        <v>120</v>
      </c>
      <c r="C6" s="27">
        <v>0.36875091094592999</v>
      </c>
      <c r="D6" s="27">
        <v>80.053876886355994</v>
      </c>
      <c r="E6" s="26">
        <v>0.4</v>
      </c>
      <c r="F6" s="26"/>
      <c r="G6" s="27">
        <v>29.519940026596998</v>
      </c>
      <c r="H6" s="28"/>
    </row>
    <row r="7" spans="1:8" ht="39" customHeight="1" x14ac:dyDescent="0.3">
      <c r="A7" s="25" t="s">
        <v>143</v>
      </c>
      <c r="B7" s="26" t="s">
        <v>119</v>
      </c>
      <c r="C7" s="27">
        <v>0.12141524559102</v>
      </c>
      <c r="D7" s="27">
        <v>881.09974599531995</v>
      </c>
      <c r="E7" s="26">
        <v>0.4</v>
      </c>
      <c r="F7" s="26"/>
      <c r="G7" s="27">
        <v>106.97894205020999</v>
      </c>
      <c r="H7" s="28"/>
    </row>
    <row r="8" spans="1:8" ht="39" customHeight="1" x14ac:dyDescent="0.3">
      <c r="A8" s="25" t="s">
        <v>144</v>
      </c>
      <c r="B8" s="26" t="s">
        <v>120</v>
      </c>
      <c r="C8" s="27">
        <v>3.7676723509693</v>
      </c>
      <c r="D8" s="27">
        <v>19.225895489928</v>
      </c>
      <c r="E8" s="26">
        <v>0.4</v>
      </c>
      <c r="F8" s="26"/>
      <c r="G8" s="27">
        <v>72.436874860025995</v>
      </c>
      <c r="H8" s="28"/>
    </row>
    <row r="9" spans="1:8" ht="39" customHeight="1" x14ac:dyDescent="0.3">
      <c r="A9" s="25" t="s">
        <v>145</v>
      </c>
      <c r="B9" s="26" t="s">
        <v>120</v>
      </c>
      <c r="C9" s="27">
        <v>1</v>
      </c>
      <c r="D9" s="27">
        <v>2680.3251976948</v>
      </c>
      <c r="E9" s="26" t="s">
        <v>146</v>
      </c>
      <c r="F9" s="26"/>
      <c r="G9" s="27">
        <v>2680.3251976948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zoomScale="90" zoomScaleNormal="90" workbookViewId="0">
      <selection activeCell="B18" sqref="B18:B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164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4.9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387.388871892</v>
      </c>
      <c r="E25" s="20">
        <v>5.8938462594791003</v>
      </c>
      <c r="F25" s="20">
        <v>0</v>
      </c>
      <c r="G25" s="20">
        <v>0</v>
      </c>
      <c r="H25" s="20">
        <v>393.28271815148003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30.679042063598999</v>
      </c>
      <c r="E26" s="20">
        <v>2.4142153951623002</v>
      </c>
      <c r="F26" s="20">
        <v>0</v>
      </c>
      <c r="G26" s="20">
        <v>0</v>
      </c>
      <c r="H26" s="20">
        <v>33.093257458761002</v>
      </c>
    </row>
    <row r="27" spans="1:8" ht="31.2" x14ac:dyDescent="0.3">
      <c r="A27" s="6">
        <v>3</v>
      </c>
      <c r="B27" s="6" t="s">
        <v>27</v>
      </c>
      <c r="C27" s="32" t="s">
        <v>28</v>
      </c>
      <c r="D27" s="20">
        <v>480.52495701645</v>
      </c>
      <c r="E27" s="20">
        <v>16.879858954664002</v>
      </c>
      <c r="F27" s="20">
        <v>2680.3295622349001</v>
      </c>
      <c r="G27" s="20">
        <v>0</v>
      </c>
      <c r="H27" s="20">
        <v>3177.7343782060002</v>
      </c>
    </row>
    <row r="28" spans="1:8" ht="17.100000000000001" customHeight="1" x14ac:dyDescent="0.3">
      <c r="A28" s="6"/>
      <c r="B28" s="9"/>
      <c r="C28" s="9" t="s">
        <v>29</v>
      </c>
      <c r="D28" s="20">
        <v>898.59287097205004</v>
      </c>
      <c r="E28" s="20">
        <v>25.187920609304999</v>
      </c>
      <c r="F28" s="20">
        <v>2680.3295622349001</v>
      </c>
      <c r="G28" s="20">
        <v>0</v>
      </c>
      <c r="H28" s="20">
        <v>3604.1103538163002</v>
      </c>
    </row>
    <row r="29" spans="1:8" ht="17.100000000000001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7.100000000000001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7.100000000000001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7.100000000000001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7.100000000000001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7.100000000000001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3.9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7.100000000000001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7.100000000000001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7.100000000000001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7.100000000000001" customHeight="1" x14ac:dyDescent="0.3">
      <c r="A44" s="6"/>
      <c r="B44" s="9"/>
      <c r="C44" s="9" t="s">
        <v>40</v>
      </c>
      <c r="D44" s="20">
        <v>898.59287097205004</v>
      </c>
      <c r="E44" s="20">
        <v>25.187920609304999</v>
      </c>
      <c r="F44" s="20">
        <v>2680.3295622349001</v>
      </c>
      <c r="G44" s="20">
        <v>0</v>
      </c>
      <c r="H44" s="20">
        <v>3604.1103538163002</v>
      </c>
    </row>
    <row r="45" spans="1:8" ht="17.100000000000001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8.3613582791120002</v>
      </c>
      <c r="E46" s="20">
        <v>0.16616123309281999</v>
      </c>
      <c r="F46" s="20">
        <v>0</v>
      </c>
      <c r="G46" s="20">
        <v>0</v>
      </c>
      <c r="H46" s="20">
        <v>8.5275195122047993</v>
      </c>
    </row>
    <row r="47" spans="1:8" ht="31.2" x14ac:dyDescent="0.3">
      <c r="A47" s="6">
        <v>5</v>
      </c>
      <c r="B47" s="6" t="s">
        <v>44</v>
      </c>
      <c r="C47" s="32" t="s">
        <v>45</v>
      </c>
      <c r="D47" s="20">
        <v>9.6104991403288995</v>
      </c>
      <c r="E47" s="20">
        <v>0.33759717909328002</v>
      </c>
      <c r="F47" s="20">
        <v>0</v>
      </c>
      <c r="G47" s="20">
        <v>0</v>
      </c>
      <c r="H47" s="20">
        <v>9.9480963194222003</v>
      </c>
    </row>
    <row r="48" spans="1:8" ht="17.100000000000001" customHeight="1" x14ac:dyDescent="0.3">
      <c r="A48" s="6"/>
      <c r="B48" s="9"/>
      <c r="C48" s="9" t="s">
        <v>46</v>
      </c>
      <c r="D48" s="20">
        <v>17.971857419441001</v>
      </c>
      <c r="E48" s="20">
        <v>0.50375841218609996</v>
      </c>
      <c r="F48" s="20">
        <v>0</v>
      </c>
      <c r="G48" s="20">
        <v>0</v>
      </c>
      <c r="H48" s="20">
        <v>18.475615831627</v>
      </c>
    </row>
    <row r="49" spans="1:8" ht="17.100000000000001" customHeight="1" x14ac:dyDescent="0.3">
      <c r="A49" s="6"/>
      <c r="B49" s="9"/>
      <c r="C49" s="9" t="s">
        <v>47</v>
      </c>
      <c r="D49" s="20">
        <v>916.56472839149001</v>
      </c>
      <c r="E49" s="20">
        <v>25.691679021491002</v>
      </c>
      <c r="F49" s="20">
        <v>2680.3295622349001</v>
      </c>
      <c r="G49" s="20">
        <v>0</v>
      </c>
      <c r="H49" s="20">
        <v>3622.5859696479001</v>
      </c>
    </row>
    <row r="50" spans="1:8" ht="17.100000000000001" customHeight="1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49</v>
      </c>
      <c r="C51" s="7" t="s">
        <v>25</v>
      </c>
      <c r="D51" s="20">
        <v>0</v>
      </c>
      <c r="E51" s="20">
        <v>0</v>
      </c>
      <c r="F51" s="20">
        <v>0</v>
      </c>
      <c r="G51" s="20">
        <v>4.4011757250911998</v>
      </c>
      <c r="H51" s="20">
        <v>4.4011757250911998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11.129804005325999</v>
      </c>
      <c r="E52" s="20">
        <v>0.22117721736986001</v>
      </c>
      <c r="F52" s="20">
        <v>0</v>
      </c>
      <c r="G52" s="20">
        <v>0</v>
      </c>
      <c r="H52" s="20">
        <v>11.350981222695999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20.446964040861999</v>
      </c>
      <c r="H53" s="20">
        <v>20.446964040861999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18.89790470753</v>
      </c>
      <c r="H54" s="20">
        <v>18.89790470753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11.119239998553001</v>
      </c>
      <c r="H55" s="20">
        <v>11.119239998553001</v>
      </c>
    </row>
    <row r="56" spans="1:8" ht="31.2" x14ac:dyDescent="0.3">
      <c r="A56" s="6">
        <v>11</v>
      </c>
      <c r="B56" s="6" t="s">
        <v>49</v>
      </c>
      <c r="C56" s="7" t="s">
        <v>56</v>
      </c>
      <c r="D56" s="20">
        <v>0</v>
      </c>
      <c r="E56" s="20">
        <v>0</v>
      </c>
      <c r="F56" s="20">
        <v>0</v>
      </c>
      <c r="G56" s="20">
        <v>0.72731456123986005</v>
      </c>
      <c r="H56" s="20">
        <v>0.72731456123986005</v>
      </c>
    </row>
    <row r="57" spans="1:8" ht="31.2" x14ac:dyDescent="0.3">
      <c r="A57" s="6">
        <v>12</v>
      </c>
      <c r="B57" s="6" t="s">
        <v>57</v>
      </c>
      <c r="C57" s="7" t="s">
        <v>28</v>
      </c>
      <c r="D57" s="20">
        <v>0</v>
      </c>
      <c r="E57" s="20">
        <v>0</v>
      </c>
      <c r="F57" s="20">
        <v>0</v>
      </c>
      <c r="G57" s="20">
        <v>80.853105917297995</v>
      </c>
      <c r="H57" s="20">
        <v>80.853105917297995</v>
      </c>
    </row>
    <row r="58" spans="1:8" ht="31.2" x14ac:dyDescent="0.3">
      <c r="A58" s="6">
        <v>13</v>
      </c>
      <c r="B58" s="6" t="s">
        <v>58</v>
      </c>
      <c r="C58" s="7" t="s">
        <v>51</v>
      </c>
      <c r="D58" s="20">
        <v>10.635939398602</v>
      </c>
      <c r="E58" s="20">
        <v>0.37361879810253001</v>
      </c>
      <c r="F58" s="20">
        <v>0</v>
      </c>
      <c r="G58" s="20">
        <v>0</v>
      </c>
      <c r="H58" s="20">
        <v>11.009558196704999</v>
      </c>
    </row>
    <row r="59" spans="1:8" ht="17.100000000000001" customHeight="1" x14ac:dyDescent="0.3">
      <c r="A59" s="6"/>
      <c r="B59" s="9"/>
      <c r="C59" s="9" t="s">
        <v>59</v>
      </c>
      <c r="D59" s="20">
        <v>21.765743403927999</v>
      </c>
      <c r="E59" s="20">
        <v>0.59479601547239003</v>
      </c>
      <c r="F59" s="20">
        <v>0</v>
      </c>
      <c r="G59" s="20">
        <v>136.44570495056999</v>
      </c>
      <c r="H59" s="20">
        <v>158.80624436997999</v>
      </c>
    </row>
    <row r="60" spans="1:8" ht="17.100000000000001" customHeight="1" x14ac:dyDescent="0.3">
      <c r="A60" s="6"/>
      <c r="B60" s="9"/>
      <c r="C60" s="9" t="s">
        <v>60</v>
      </c>
      <c r="D60" s="20">
        <v>938.33047179541995</v>
      </c>
      <c r="E60" s="20">
        <v>26.286475036963999</v>
      </c>
      <c r="F60" s="20">
        <v>2680.3295622349001</v>
      </c>
      <c r="G60" s="20">
        <v>136.44570495056999</v>
      </c>
      <c r="H60" s="20">
        <v>3781.3922140179002</v>
      </c>
    </row>
    <row r="61" spans="1:8" ht="17.100000000000001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7.100000000000001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7.100000000000001" customHeight="1" x14ac:dyDescent="0.3">
      <c r="A64" s="6"/>
      <c r="B64" s="9"/>
      <c r="C64" s="9" t="s">
        <v>63</v>
      </c>
      <c r="D64" s="20">
        <v>938.33047179541995</v>
      </c>
      <c r="E64" s="20">
        <v>26.286475036963999</v>
      </c>
      <c r="F64" s="20">
        <v>2680.3295622349001</v>
      </c>
      <c r="G64" s="20">
        <v>136.44570495056999</v>
      </c>
      <c r="H64" s="20">
        <v>3781.3922140179002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27.715078057776001</v>
      </c>
      <c r="H66" s="20">
        <v>27.715078057776001</v>
      </c>
    </row>
    <row r="67" spans="1:8" x14ac:dyDescent="0.3">
      <c r="A67" s="6">
        <v>15</v>
      </c>
      <c r="B67" s="6" t="s">
        <v>79</v>
      </c>
      <c r="C67" s="7" t="s">
        <v>66</v>
      </c>
      <c r="D67" s="20">
        <v>0</v>
      </c>
      <c r="E67" s="20">
        <v>0</v>
      </c>
      <c r="F67" s="20">
        <v>0</v>
      </c>
      <c r="G67" s="20">
        <v>326.38467549805</v>
      </c>
      <c r="H67" s="20">
        <v>326.38467549805</v>
      </c>
    </row>
    <row r="68" spans="1:8" ht="17.100000000000001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354.09975355582998</v>
      </c>
      <c r="H68" s="20">
        <v>354.09975355582998</v>
      </c>
    </row>
    <row r="69" spans="1:8" ht="17.100000000000001" customHeight="1" x14ac:dyDescent="0.3">
      <c r="A69" s="6"/>
      <c r="B69" s="9"/>
      <c r="C69" s="9" t="s">
        <v>77</v>
      </c>
      <c r="D69" s="20">
        <v>938.33047179541995</v>
      </c>
      <c r="E69" s="20">
        <v>26.286475036963999</v>
      </c>
      <c r="F69" s="20">
        <v>2680.3295622349001</v>
      </c>
      <c r="G69" s="20">
        <v>490.5454585064</v>
      </c>
      <c r="H69" s="20">
        <v>4135.4919675737001</v>
      </c>
    </row>
    <row r="70" spans="1:8" ht="17.100000000000001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3.9" customHeight="1" x14ac:dyDescent="0.3">
      <c r="A71" s="6">
        <v>16</v>
      </c>
      <c r="B71" s="6" t="s">
        <v>75</v>
      </c>
      <c r="C71" s="7" t="s">
        <v>74</v>
      </c>
      <c r="D71" s="20">
        <f>D69 * 3%</f>
        <v>28.149914153862596</v>
      </c>
      <c r="E71" s="20">
        <f>E69 * 3%</f>
        <v>0.7885942511089199</v>
      </c>
      <c r="F71" s="20">
        <f>F69 * 3%</f>
        <v>80.409886867047007</v>
      </c>
      <c r="G71" s="20">
        <f>G69 * 3%</f>
        <v>14.716363755191999</v>
      </c>
      <c r="H71" s="20">
        <f>SUM(D71:G71)</f>
        <v>124.06475902721053</v>
      </c>
    </row>
    <row r="72" spans="1:8" ht="17.100000000000001" customHeight="1" x14ac:dyDescent="0.3">
      <c r="A72" s="6"/>
      <c r="B72" s="9"/>
      <c r="C72" s="9" t="s">
        <v>73</v>
      </c>
      <c r="D72" s="20">
        <f>D71</f>
        <v>28.149914153862596</v>
      </c>
      <c r="E72" s="20">
        <f>E71</f>
        <v>0.7885942511089199</v>
      </c>
      <c r="F72" s="20">
        <f>F71</f>
        <v>80.409886867047007</v>
      </c>
      <c r="G72" s="20">
        <f>G71</f>
        <v>14.716363755191999</v>
      </c>
      <c r="H72" s="20">
        <f>SUM(D72:G72)</f>
        <v>124.06475902721053</v>
      </c>
    </row>
    <row r="73" spans="1:8" ht="17.100000000000001" customHeight="1" x14ac:dyDescent="0.3">
      <c r="A73" s="6"/>
      <c r="B73" s="9"/>
      <c r="C73" s="9" t="s">
        <v>72</v>
      </c>
      <c r="D73" s="20">
        <f>D72 + D69</f>
        <v>966.48038594928255</v>
      </c>
      <c r="E73" s="20">
        <f>E72 + E69</f>
        <v>27.075069288072918</v>
      </c>
      <c r="F73" s="20">
        <f>F72 + F69</f>
        <v>2760.7394491019472</v>
      </c>
      <c r="G73" s="20">
        <f>G72 + G69</f>
        <v>505.26182226159199</v>
      </c>
      <c r="H73" s="20">
        <f>SUM(D73:G73)</f>
        <v>4259.5567266008948</v>
      </c>
    </row>
    <row r="74" spans="1:8" ht="17.100000000000001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7.100000000000001" customHeight="1" x14ac:dyDescent="0.3">
      <c r="A75" s="6">
        <v>17</v>
      </c>
      <c r="B75" s="6" t="s">
        <v>70</v>
      </c>
      <c r="C75" s="7" t="s">
        <v>69</v>
      </c>
      <c r="D75" s="20">
        <f>D73 * 20%</f>
        <v>193.29607718985653</v>
      </c>
      <c r="E75" s="20">
        <f>E73 * 20%</f>
        <v>5.4150138576145839</v>
      </c>
      <c r="F75" s="20">
        <f>F73 * 20%</f>
        <v>552.14788982038942</v>
      </c>
      <c r="G75" s="20">
        <f>G73 * 20%</f>
        <v>101.0523644523184</v>
      </c>
      <c r="H75" s="20">
        <f>SUM(D75:G75)</f>
        <v>851.91134532017895</v>
      </c>
    </row>
    <row r="76" spans="1:8" ht="17.100000000000001" customHeight="1" x14ac:dyDescent="0.3">
      <c r="A76" s="6"/>
      <c r="B76" s="9"/>
      <c r="C76" s="9" t="s">
        <v>68</v>
      </c>
      <c r="D76" s="20">
        <f>D75</f>
        <v>193.29607718985653</v>
      </c>
      <c r="E76" s="20">
        <f>E75</f>
        <v>5.4150138576145839</v>
      </c>
      <c r="F76" s="20">
        <f>F75</f>
        <v>552.14788982038942</v>
      </c>
      <c r="G76" s="20">
        <f>G75</f>
        <v>101.0523644523184</v>
      </c>
      <c r="H76" s="20">
        <f>SUM(D76:G76)</f>
        <v>851.91134532017895</v>
      </c>
    </row>
    <row r="77" spans="1:8" ht="17.100000000000001" customHeight="1" x14ac:dyDescent="0.3">
      <c r="A77" s="6"/>
      <c r="B77" s="9"/>
      <c r="C77" s="9" t="s">
        <v>67</v>
      </c>
      <c r="D77" s="20">
        <f>D76 + D73</f>
        <v>1159.7764631391392</v>
      </c>
      <c r="E77" s="20">
        <f>E76 + E73</f>
        <v>32.4900831456875</v>
      </c>
      <c r="F77" s="20">
        <f>F76 + F73</f>
        <v>3312.8873389223368</v>
      </c>
      <c r="G77" s="20">
        <f>G76 + G73</f>
        <v>606.31418671391043</v>
      </c>
      <c r="H77" s="20">
        <f>SUM(D77:G77)</f>
        <v>5111.4680719210737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25</v>
      </c>
      <c r="D13" s="19">
        <v>387.388871892</v>
      </c>
      <c r="E13" s="19">
        <v>5.8938462594791003</v>
      </c>
      <c r="F13" s="19">
        <v>0</v>
      </c>
      <c r="G13" s="19">
        <v>0</v>
      </c>
      <c r="H13" s="19">
        <v>393.28271815148003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387.388871892</v>
      </c>
      <c r="E14" s="19">
        <v>5.8938462594791003</v>
      </c>
      <c r="F14" s="19">
        <v>0</v>
      </c>
      <c r="G14" s="19">
        <v>0</v>
      </c>
      <c r="H14" s="19">
        <v>393.28271815148003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4.4011757250911998</v>
      </c>
      <c r="H13" s="19">
        <v>4.4011757250911998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4.4011757250911998</v>
      </c>
      <c r="H14" s="19">
        <v>4.4011757250911998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27.715078057776001</v>
      </c>
      <c r="H13" s="19">
        <v>27.715078057776001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27.715078057776001</v>
      </c>
      <c r="H14" s="19">
        <v>27.715078057776001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30.679042063598999</v>
      </c>
      <c r="E13" s="19">
        <v>2.4142153951623002</v>
      </c>
      <c r="F13" s="19">
        <v>0</v>
      </c>
      <c r="G13" s="19">
        <v>0</v>
      </c>
      <c r="H13" s="19">
        <v>33.093257458761002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30.679042063598999</v>
      </c>
      <c r="E14" s="19">
        <v>2.4142153951623002</v>
      </c>
      <c r="F14" s="19">
        <v>0</v>
      </c>
      <c r="G14" s="19">
        <v>0</v>
      </c>
      <c r="H14" s="19">
        <v>33.093257458761002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0.24243818707996001</v>
      </c>
      <c r="H13" s="19">
        <v>0.24243818707996001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0.24243818707996001</v>
      </c>
      <c r="H14" s="19">
        <v>0.24243818707996001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5" sqref="C15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7.100000000000001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2025-11-19T07:54:57Z</dcterms:modified>
  <cp:category/>
</cp:coreProperties>
</file>